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JUNHO 2012" sheetId="1" r:id="rId1"/>
  </sheets>
  <definedNames>
    <definedName name="_xlnm.Print_Area" localSheetId="0">'JUNHO 2012'!$A$1:$G$125</definedName>
  </definedNames>
  <calcPr fullCalcOnLoad="1"/>
</workbook>
</file>

<file path=xl/sharedStrings.xml><?xml version="1.0" encoding="utf-8"?>
<sst xmlns="http://schemas.openxmlformats.org/spreadsheetml/2006/main" count="109" uniqueCount="94">
  <si>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</si>
  <si>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</si>
  <si>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</si>
  <si>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</si>
  <si>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</si>
  <si>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</si>
  <si>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</si>
  <si>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</si>
  <si>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</si>
  <si>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</si>
  <si>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</si>
  <si>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</si>
  <si>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</si>
  <si>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</si>
  <si>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</si>
  <si>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</si>
  <si>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</si>
  <si>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</si>
  <si>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</si>
  <si>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</si>
  <si>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</si>
  <si>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</si>
  <si>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</si>
  <si>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</si>
  <si>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</si>
  <si>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</si>
  <si>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</si>
  <si>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</si>
  <si>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</si>
  <si>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</si>
  <si>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</si>
  <si>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</si>
  <si>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</si>
  <si>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FGTS depositado funci 1</t>
  </si>
  <si>
    <t>FGTS depositado funci 2</t>
  </si>
  <si>
    <t>FGTS depositado funci 3</t>
  </si>
  <si>
    <t>Aquisição de estabilizador para PC da ADUNEB (ch 820861)</t>
  </si>
  <si>
    <t>Reparo na fechadura da porta da ADUNEB (ch 850863)</t>
  </si>
  <si>
    <t>Pgto. PIS sobre folha 12/2011 (ch 850857)</t>
  </si>
  <si>
    <t>Pgto. Assessoria Contábil - Honorário de Balanço (13º) / 2011 (ch 850858)</t>
  </si>
  <si>
    <t>Pgto. parecer assessoria jurídica (ch 850865)</t>
  </si>
  <si>
    <t>Pgto. Inscrição CONLUTAS (ch 850865)</t>
  </si>
  <si>
    <t>Pgto. locação de toalhas para buffet (ch 850865)</t>
  </si>
  <si>
    <t>TED devolvido</t>
  </si>
  <si>
    <t>Pgto. registro de ata de eleição de diretoria (ch 850835)</t>
  </si>
  <si>
    <t>Pgto. Hospedagem site da ADUNEB (ch 850836)</t>
  </si>
  <si>
    <t>Contribuição Sindical - CONLUTAS (ch 850830)</t>
  </si>
  <si>
    <t>Pgto. contribuição para delegados - congresso da CSP CONLUTAS (ch 850842)</t>
  </si>
  <si>
    <t>Pgto. Assessoria Contábil - março / 2012 (ch 850844)</t>
  </si>
  <si>
    <t>Pgto. PIS sobre folha 04/2012 (ch 850846)</t>
  </si>
  <si>
    <t>Pgto. IRRF sobre folha 04/2012 (ch 850846)</t>
  </si>
  <si>
    <t>Pgto. INSS competência 04/2012 (ch 850846)</t>
  </si>
  <si>
    <t>Pgto. Oi Telemar / Embratel (ch 850846)</t>
  </si>
  <si>
    <t>Pgto. INSS competência 05/2012 (ch 850847)</t>
  </si>
  <si>
    <t>Pgto. Hospedagem diretoria (ch 850842 / 847)</t>
  </si>
  <si>
    <t>Pgto. despesas com apoio na administração (ch 850847)</t>
  </si>
  <si>
    <t>Pgto. Contribuição para greve dos professores da rede estadual (ch 850847)</t>
  </si>
  <si>
    <t>Pgto. Combustível diretoria (ch 850847)</t>
  </si>
  <si>
    <t>Aquisição de material de escritório / cópias (ch 850846 / 847 / 925)</t>
  </si>
  <si>
    <t>DEMONSTRATIVO CONTÁBIL - JUNHO / 2012</t>
  </si>
  <si>
    <t>Despesas Bancárias - mês 06 / 2012</t>
  </si>
  <si>
    <t>SALDO ANTERIOR + RECEITAS - DESPESAS ( EM 30 / 06 / 2012 )</t>
  </si>
  <si>
    <t>Devolução de empréstimo ANDES (ch 8750848)</t>
  </si>
  <si>
    <t>Pgto. FGTS competência 06/2012 (ch 850928)</t>
  </si>
  <si>
    <t>Pgto. PIS sobre folha 06/2012 (ch 850928)</t>
  </si>
  <si>
    <t>Aquisição de impressora HP (ch 850928)</t>
  </si>
  <si>
    <t>Pgto. Exame demissional (ch 850928)</t>
  </si>
  <si>
    <t>Repasse mensal ANDES (ch 850890)</t>
  </si>
  <si>
    <t>Repasse FUNDO DE MOBILIZAÇÃO (ch 850894)</t>
  </si>
  <si>
    <t>Pgto. manutenção dos computadores da ADUNEB (ch 850897)</t>
  </si>
  <si>
    <t>Depósito ADUSC - Greve (ch 850897)</t>
  </si>
  <si>
    <t>Pgto. IRRF sobre folha 03/2012 (ch 850898)</t>
  </si>
  <si>
    <t>Pgto. FGTS competência 09/2009 (ch 850898)</t>
  </si>
  <si>
    <t>Pgto. FGTS competência 03/2012 (ch 850898)</t>
  </si>
  <si>
    <t>A Tarde On Line - manutenção página internet (ch 850897/928/898)</t>
  </si>
  <si>
    <t>Pgto. Conta telefone (ch 850898/899)</t>
  </si>
  <si>
    <t>Depósito ADUFS / DIEESE (ch 850896/899)</t>
  </si>
  <si>
    <t>Pgto. Multa Rescisória Raiza (ch 850899)</t>
  </si>
  <si>
    <t>Pgto. verbas rescisórias Raiza (ch 850900)</t>
  </si>
  <si>
    <t>Pgto. Assessoria jurídica - maio / 2012 (ch 850895)</t>
  </si>
  <si>
    <t>Pgto. Auxilio Alimentação (ch 850891/928)</t>
  </si>
  <si>
    <t>Pgto. Auxilio Transporte (850891/928)</t>
  </si>
  <si>
    <t>Pgto. salários Junho / 2012 (ch 850891/928)</t>
  </si>
  <si>
    <t>Pgto. trio de forró para ato público (ch 850891)</t>
  </si>
  <si>
    <t>Pgto. bandinha e bonecões para ato público (ch 850891)</t>
  </si>
  <si>
    <t>Pgto. contribuição sindical (ch 850891)</t>
  </si>
  <si>
    <t>Pgto. despesas com táxi  / plantão diretoria (850891/892/897/899)</t>
  </si>
  <si>
    <t>Pgto. despesas com alimentação / plantão diretoria / greve geral (ch 850892)</t>
  </si>
  <si>
    <t>Aquisição de material de consumo (ch 850892/897)</t>
  </si>
  <si>
    <t>Pgto. diárias (ch 850892)</t>
  </si>
  <si>
    <t>Pgto. passagens / Assembléia Geral / reunião Fórum das AD'S (ch 850892)</t>
  </si>
  <si>
    <t>Pgto. Assessoria Contábil - março / 2012 (ch 850889)</t>
  </si>
  <si>
    <t>Zózina Maria R. de Almeida</t>
  </si>
  <si>
    <t xml:space="preserve">Diretora Fincanceira 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</si>
</sst>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28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0"/>
  <sheetViews>
    <sheetView tabSelected="1" zoomScalePageLayoutView="0" workbookViewId="0" topLeftCell="A1">
      <selection activeCell="E125" sqref="E125:F125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6" t="s">
        <v>2</v>
      </c>
      <c r="B1" s="136"/>
      <c r="C1" s="136"/>
      <c r="D1" s="136"/>
      <c r="E1" s="136"/>
      <c r="F1" s="136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7" t="s">
        <v>59</v>
      </c>
      <c r="B3" s="137"/>
      <c r="C3" s="137"/>
      <c r="D3" s="137"/>
      <c r="E3" s="137"/>
      <c r="F3" s="137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6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26953.21</v>
      </c>
      <c r="H6" s="1"/>
    </row>
    <row r="7" spans="1:12" ht="12.75">
      <c r="A7" s="102"/>
      <c r="B7" s="15" t="s">
        <v>25</v>
      </c>
      <c r="C7" s="15"/>
      <c r="D7" s="15"/>
      <c r="E7" s="34"/>
      <c r="F7" s="35">
        <v>26953.21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0">
        <f>SUM(F10:F12)</f>
        <v>55555.79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9"/>
      <c r="F10" s="123">
        <f>50772.2+4730.77+52.82</f>
        <v>55555.79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32</v>
      </c>
      <c r="C11" s="1"/>
      <c r="D11" s="1"/>
      <c r="E11" s="119"/>
      <c r="F11" s="120"/>
      <c r="G11" s="45"/>
      <c r="H11" s="1"/>
      <c r="I11" s="1"/>
      <c r="J11" s="1"/>
      <c r="K11" s="1"/>
      <c r="L11" s="1"/>
    </row>
    <row r="12" spans="1:12" ht="12.75">
      <c r="A12" s="8"/>
      <c r="B12" s="117" t="s">
        <v>43</v>
      </c>
      <c r="C12" s="9"/>
      <c r="D12" s="9"/>
      <c r="E12" s="101"/>
      <c r="F12" s="118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82509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F18+F72+F75+F95+F115+F101</f>
        <v>59794.170000000006</v>
      </c>
      <c r="G17" s="57">
        <f>F$17/F$9</f>
        <v>1.0762905180540139</v>
      </c>
      <c r="H17" s="11"/>
      <c r="I17" s="1"/>
      <c r="J17" s="110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SUM(F19:F70)</f>
        <v>15597.669999999998</v>
      </c>
      <c r="G18" s="61">
        <f>F$18/F$9</f>
        <v>0.2807568752059866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8"/>
      <c r="F19" s="96"/>
      <c r="G19" s="75"/>
      <c r="H19" s="13"/>
      <c r="I19" s="1"/>
      <c r="J19" s="1"/>
      <c r="K19" s="1"/>
      <c r="L19" s="1"/>
    </row>
    <row r="20" spans="1:12" ht="12.75">
      <c r="A20" s="3"/>
      <c r="B20" s="37" t="s">
        <v>82</v>
      </c>
      <c r="C20" s="1"/>
      <c r="D20" s="1"/>
      <c r="E20" s="11"/>
      <c r="F20" s="107">
        <f>1963.45+1951.81</f>
        <v>3915.26</v>
      </c>
      <c r="G20" s="97"/>
      <c r="H20" s="13"/>
      <c r="I20" s="1"/>
      <c r="J20" s="1"/>
      <c r="K20" s="1"/>
      <c r="L20" s="1"/>
    </row>
    <row r="21" spans="1:12" ht="12.75">
      <c r="A21" s="3"/>
      <c r="B21" s="37" t="s">
        <v>78</v>
      </c>
      <c r="C21" s="1"/>
      <c r="D21" s="1"/>
      <c r="E21" s="11"/>
      <c r="F21" s="107">
        <f>5584.88</f>
        <v>5584.88</v>
      </c>
      <c r="G21" s="97"/>
      <c r="H21" s="13"/>
      <c r="I21" s="1"/>
      <c r="J21" s="1"/>
      <c r="K21" s="1"/>
      <c r="L21" s="1"/>
    </row>
    <row r="22" spans="1:12" ht="13.5" thickBot="1">
      <c r="A22" s="3"/>
      <c r="B22" s="37"/>
      <c r="C22" s="1"/>
      <c r="D22" s="1"/>
      <c r="E22" s="11"/>
      <c r="F22" s="92"/>
      <c r="G22" s="97"/>
      <c r="H22" s="13"/>
      <c r="I22" s="1"/>
      <c r="J22" s="1"/>
      <c r="K22" s="1"/>
      <c r="L22" s="1"/>
    </row>
    <row r="23" spans="1:12" ht="12.75">
      <c r="A23" s="3"/>
      <c r="B23" s="95" t="s">
        <v>29</v>
      </c>
      <c r="C23" s="80" t="s">
        <v>17</v>
      </c>
      <c r="D23" s="81">
        <v>1866</v>
      </c>
      <c r="E23" s="99"/>
      <c r="F23" s="92"/>
      <c r="G23" s="97"/>
      <c r="H23" s="13"/>
      <c r="I23" s="1"/>
      <c r="J23" s="1"/>
      <c r="K23" s="1"/>
      <c r="L23" s="1"/>
    </row>
    <row r="24" spans="1:12" ht="12.75">
      <c r="A24" s="3"/>
      <c r="B24" s="105"/>
      <c r="C24" s="82" t="s">
        <v>16</v>
      </c>
      <c r="D24" s="83">
        <v>496.19</v>
      </c>
      <c r="E24" s="11"/>
      <c r="F24" s="92"/>
      <c r="G24" s="97"/>
      <c r="H24" s="13"/>
      <c r="I24" s="1"/>
      <c r="J24" s="1"/>
      <c r="K24" s="1"/>
      <c r="L24" s="1"/>
    </row>
    <row r="25" spans="1:12" ht="12.75">
      <c r="A25" s="3"/>
      <c r="B25" s="105"/>
      <c r="C25" s="82" t="s">
        <v>18</v>
      </c>
      <c r="D25" s="83">
        <v>-259.84</v>
      </c>
      <c r="E25" s="11"/>
      <c r="F25" s="92"/>
      <c r="G25" s="97"/>
      <c r="H25" s="13"/>
      <c r="I25" s="1"/>
      <c r="J25" s="1"/>
      <c r="K25" s="1"/>
      <c r="L25" s="1"/>
    </row>
    <row r="26" spans="1:12" ht="12.75">
      <c r="A26" s="3"/>
      <c r="B26" s="105"/>
      <c r="C26" s="82" t="s">
        <v>19</v>
      </c>
      <c r="D26" s="83">
        <v>-104</v>
      </c>
      <c r="E26" s="11"/>
      <c r="F26" s="92"/>
      <c r="G26" s="97"/>
      <c r="H26" s="13"/>
      <c r="I26" s="1"/>
      <c r="J26" s="1"/>
      <c r="K26" s="1"/>
      <c r="L26" s="1"/>
    </row>
    <row r="27" spans="1:12" ht="12.75">
      <c r="A27" s="3"/>
      <c r="B27" s="105"/>
      <c r="C27" s="116" t="s">
        <v>31</v>
      </c>
      <c r="D27" s="83">
        <v>-34.9</v>
      </c>
      <c r="E27" s="11"/>
      <c r="F27" s="92"/>
      <c r="G27" s="97"/>
      <c r="H27" s="13"/>
      <c r="I27" s="1"/>
      <c r="J27" s="1"/>
      <c r="K27" s="1"/>
      <c r="L27" s="1"/>
    </row>
    <row r="28" spans="1:12" ht="12.75">
      <c r="A28" s="3"/>
      <c r="B28" s="105"/>
      <c r="C28" s="82" t="s">
        <v>28</v>
      </c>
      <c r="D28" s="83"/>
      <c r="E28" s="11"/>
      <c r="F28" s="92"/>
      <c r="G28" s="97"/>
      <c r="H28" s="13"/>
      <c r="I28" s="1"/>
      <c r="J28" s="1"/>
      <c r="K28" s="1"/>
      <c r="L28" s="1"/>
    </row>
    <row r="29" spans="1:12" ht="13.5" thickBot="1">
      <c r="A29" s="3"/>
      <c r="B29" s="105"/>
      <c r="C29" s="84" t="s">
        <v>20</v>
      </c>
      <c r="D29" s="85">
        <f>SUM(D23:D28)</f>
        <v>1963.4499999999998</v>
      </c>
      <c r="E29" s="11"/>
      <c r="F29" s="92"/>
      <c r="G29" s="97"/>
      <c r="H29" s="13"/>
      <c r="I29" s="1"/>
      <c r="J29" s="1"/>
      <c r="K29" s="1"/>
      <c r="L29" s="1"/>
    </row>
    <row r="30" spans="1:12" ht="6" customHeight="1" thickBot="1">
      <c r="A30" s="3"/>
      <c r="B30" s="105"/>
      <c r="C30" s="1"/>
      <c r="D30" s="1"/>
      <c r="E30" s="11"/>
      <c r="F30" s="92"/>
      <c r="G30" s="97"/>
      <c r="H30" s="13"/>
      <c r="I30" s="1"/>
      <c r="J30" s="1"/>
      <c r="K30" s="1"/>
      <c r="L30" s="1"/>
    </row>
    <row r="31" spans="1:12" ht="12.75">
      <c r="A31" s="3"/>
      <c r="B31" s="95" t="s">
        <v>30</v>
      </c>
      <c r="C31" s="80" t="s">
        <v>17</v>
      </c>
      <c r="D31" s="81">
        <v>1866</v>
      </c>
      <c r="E31" s="99"/>
      <c r="F31" s="92"/>
      <c r="G31" s="97"/>
      <c r="H31" s="13"/>
      <c r="I31" s="1"/>
      <c r="J31" s="1"/>
      <c r="K31" s="1"/>
      <c r="L31" s="1"/>
    </row>
    <row r="32" spans="1:12" ht="12.75">
      <c r="A32" s="3"/>
      <c r="B32" s="105"/>
      <c r="C32" s="82" t="s">
        <v>16</v>
      </c>
      <c r="D32" s="83">
        <v>482.05</v>
      </c>
      <c r="E32" s="11"/>
      <c r="F32" s="92"/>
      <c r="G32" s="97"/>
      <c r="H32" s="13"/>
      <c r="I32" s="1"/>
      <c r="J32" s="1"/>
      <c r="K32" s="1"/>
      <c r="L32" s="1"/>
    </row>
    <row r="33" spans="1:12" ht="12.75">
      <c r="A33" s="3"/>
      <c r="B33" s="105"/>
      <c r="C33" s="82" t="s">
        <v>26</v>
      </c>
      <c r="D33" s="83"/>
      <c r="E33" s="11"/>
      <c r="F33" s="92"/>
      <c r="G33" s="97"/>
      <c r="H33" s="13"/>
      <c r="I33" s="1"/>
      <c r="J33" s="1"/>
      <c r="K33" s="1"/>
      <c r="L33" s="1"/>
    </row>
    <row r="34" spans="1:12" ht="12.75">
      <c r="A34" s="3"/>
      <c r="B34" s="105"/>
      <c r="C34" s="82" t="s">
        <v>27</v>
      </c>
      <c r="D34" s="83"/>
      <c r="E34" s="11"/>
      <c r="F34" s="92"/>
      <c r="G34" s="97"/>
      <c r="H34" s="13"/>
      <c r="I34" s="1"/>
      <c r="J34" s="1"/>
      <c r="K34" s="1"/>
      <c r="L34" s="1"/>
    </row>
    <row r="35" spans="1:12" ht="12.75">
      <c r="A35" s="3"/>
      <c r="B35" s="105"/>
      <c r="C35" s="82" t="s">
        <v>28</v>
      </c>
      <c r="D35" s="83"/>
      <c r="E35" s="11"/>
      <c r="F35" s="92"/>
      <c r="G35" s="97"/>
      <c r="H35" s="13"/>
      <c r="I35" s="1"/>
      <c r="J35" s="1"/>
      <c r="K35" s="1"/>
      <c r="L35" s="1"/>
    </row>
    <row r="36" spans="1:12" ht="12.75">
      <c r="A36" s="3"/>
      <c r="B36" s="105"/>
      <c r="C36" s="82" t="s">
        <v>18</v>
      </c>
      <c r="D36" s="83">
        <v>-258.29</v>
      </c>
      <c r="E36" s="11"/>
      <c r="F36" s="92"/>
      <c r="G36" s="97"/>
      <c r="H36" s="13"/>
      <c r="I36" s="1"/>
      <c r="J36" s="1"/>
      <c r="K36" s="1"/>
      <c r="L36" s="1"/>
    </row>
    <row r="37" spans="1:12" ht="12.75">
      <c r="A37" s="3"/>
      <c r="B37" s="105"/>
      <c r="C37" s="82" t="s">
        <v>19</v>
      </c>
      <c r="D37" s="83">
        <v>-104</v>
      </c>
      <c r="E37" s="11"/>
      <c r="F37" s="92"/>
      <c r="G37" s="97"/>
      <c r="H37" s="13"/>
      <c r="I37" s="1"/>
      <c r="J37" s="1"/>
      <c r="K37" s="1"/>
      <c r="L37" s="1"/>
    </row>
    <row r="38" spans="1:12" ht="12.75">
      <c r="A38" s="3"/>
      <c r="B38" s="105"/>
      <c r="C38" s="116" t="s">
        <v>31</v>
      </c>
      <c r="D38" s="83">
        <v>-33.95</v>
      </c>
      <c r="E38" s="11"/>
      <c r="F38" s="92"/>
      <c r="G38" s="97"/>
      <c r="H38" s="13"/>
      <c r="I38" s="1"/>
      <c r="J38" s="1"/>
      <c r="K38" s="1"/>
      <c r="L38" s="1"/>
    </row>
    <row r="39" spans="1:12" ht="13.5" thickBot="1">
      <c r="A39" s="3"/>
      <c r="B39" s="105"/>
      <c r="C39" s="84" t="s">
        <v>20</v>
      </c>
      <c r="D39" s="85">
        <f>SUM(D31:D38)</f>
        <v>1951.8100000000002</v>
      </c>
      <c r="E39" s="11"/>
      <c r="F39" s="92"/>
      <c r="G39" s="97"/>
      <c r="H39" s="13"/>
      <c r="I39" s="1"/>
      <c r="J39" s="1"/>
      <c r="K39" s="1"/>
      <c r="L39" s="1"/>
    </row>
    <row r="40" spans="1:12" ht="13.5" thickBot="1">
      <c r="A40" s="3"/>
      <c r="B40" s="105"/>
      <c r="C40" s="37"/>
      <c r="D40" s="40"/>
      <c r="E40" s="11"/>
      <c r="F40" s="92"/>
      <c r="G40" s="97"/>
      <c r="H40" s="13"/>
      <c r="I40" s="1"/>
      <c r="J40" s="1"/>
      <c r="K40" s="1"/>
      <c r="L40" s="1"/>
    </row>
    <row r="41" spans="1:12" ht="12.75">
      <c r="A41" s="3"/>
      <c r="B41" s="95" t="s">
        <v>30</v>
      </c>
      <c r="C41" s="80" t="s">
        <v>17</v>
      </c>
      <c r="D41" s="103">
        <v>0</v>
      </c>
      <c r="E41" s="11"/>
      <c r="F41" s="92"/>
      <c r="G41" s="97"/>
      <c r="H41" s="13"/>
      <c r="I41" s="1"/>
      <c r="J41" s="1"/>
      <c r="K41" s="1"/>
      <c r="L41" s="1"/>
    </row>
    <row r="42" spans="1:12" ht="12.75">
      <c r="A42" s="3"/>
      <c r="B42" s="1"/>
      <c r="C42" s="82" t="s">
        <v>16</v>
      </c>
      <c r="D42" s="104">
        <v>0</v>
      </c>
      <c r="E42" s="11"/>
      <c r="F42" s="92"/>
      <c r="G42" s="97"/>
      <c r="H42" s="13"/>
      <c r="I42" s="1"/>
      <c r="J42" s="1"/>
      <c r="K42" s="1"/>
      <c r="L42" s="1"/>
    </row>
    <row r="43" spans="1:12" ht="12.75">
      <c r="A43" s="3"/>
      <c r="B43" s="1"/>
      <c r="C43" s="82" t="s">
        <v>18</v>
      </c>
      <c r="D43" s="104">
        <v>0</v>
      </c>
      <c r="E43" s="11"/>
      <c r="F43" s="92"/>
      <c r="G43" s="97"/>
      <c r="H43" s="13"/>
      <c r="I43" s="1"/>
      <c r="J43" s="1"/>
      <c r="K43" s="1"/>
      <c r="L43" s="1"/>
    </row>
    <row r="44" spans="1:12" ht="12.75">
      <c r="A44" s="3"/>
      <c r="B44" s="1"/>
      <c r="C44" s="82" t="s">
        <v>28</v>
      </c>
      <c r="D44" s="104">
        <v>0</v>
      </c>
      <c r="E44" s="11"/>
      <c r="F44" s="92"/>
      <c r="G44" s="97"/>
      <c r="H44" s="13"/>
      <c r="I44" s="1"/>
      <c r="J44" s="1"/>
      <c r="K44" s="1"/>
      <c r="L44" s="1"/>
    </row>
    <row r="45" spans="1:12" ht="12.75">
      <c r="A45" s="3"/>
      <c r="B45" s="1"/>
      <c r="C45" s="82" t="s">
        <v>19</v>
      </c>
      <c r="D45" s="133">
        <v>0</v>
      </c>
      <c r="E45" s="11"/>
      <c r="F45" s="92"/>
      <c r="G45" s="97"/>
      <c r="H45" s="13"/>
      <c r="I45" s="1"/>
      <c r="J45" s="1"/>
      <c r="K45" s="1"/>
      <c r="L45" s="1"/>
    </row>
    <row r="46" spans="1:12" ht="12.75">
      <c r="A46" s="3"/>
      <c r="B46" s="1"/>
      <c r="C46" s="116" t="s">
        <v>31</v>
      </c>
      <c r="D46" s="104">
        <v>0</v>
      </c>
      <c r="E46" s="11"/>
      <c r="F46" s="92"/>
      <c r="G46" s="97"/>
      <c r="H46" s="13"/>
      <c r="I46" s="1"/>
      <c r="J46" s="1"/>
      <c r="K46" s="1"/>
      <c r="L46" s="1"/>
    </row>
    <row r="47" spans="1:12" ht="13.5" thickBot="1">
      <c r="A47" s="3"/>
      <c r="B47" s="1"/>
      <c r="C47" s="84" t="s">
        <v>20</v>
      </c>
      <c r="D47" s="85">
        <f>SUM(D41:D46)</f>
        <v>0</v>
      </c>
      <c r="E47" s="11"/>
      <c r="F47" s="92"/>
      <c r="G47" s="97"/>
      <c r="H47" s="13"/>
      <c r="I47" s="1"/>
      <c r="J47" s="1"/>
      <c r="K47" s="1"/>
      <c r="L47" s="1"/>
    </row>
    <row r="48" spans="1:12" ht="6" customHeight="1">
      <c r="A48" s="3"/>
      <c r="B48" s="1"/>
      <c r="C48" s="37"/>
      <c r="D48" s="40"/>
      <c r="E48" s="11"/>
      <c r="F48" s="92"/>
      <c r="G48" s="97"/>
      <c r="H48" s="13"/>
      <c r="I48" s="1"/>
      <c r="J48" s="1"/>
      <c r="K48" s="1"/>
      <c r="L48" s="1"/>
    </row>
    <row r="49" spans="1:12" ht="12.75">
      <c r="A49" s="3"/>
      <c r="B49" s="2"/>
      <c r="C49" s="37"/>
      <c r="D49" s="40"/>
      <c r="E49" s="11"/>
      <c r="F49" s="92"/>
      <c r="G49" s="97"/>
      <c r="H49" s="13"/>
      <c r="I49" s="1"/>
      <c r="J49" s="1"/>
      <c r="K49" s="1"/>
      <c r="L49" s="1"/>
    </row>
    <row r="50" spans="1:12" ht="12.75">
      <c r="A50" s="3"/>
      <c r="B50" s="2" t="s">
        <v>53</v>
      </c>
      <c r="C50" s="37"/>
      <c r="D50" s="40"/>
      <c r="E50" s="11"/>
      <c r="F50" s="92"/>
      <c r="G50" s="97"/>
      <c r="H50" s="13"/>
      <c r="I50" s="1"/>
      <c r="J50" s="1"/>
      <c r="K50" s="1"/>
      <c r="L50" s="1"/>
    </row>
    <row r="51" spans="1:12" ht="12.75">
      <c r="A51" s="3"/>
      <c r="B51" s="2" t="s">
        <v>51</v>
      </c>
      <c r="C51" s="1"/>
      <c r="D51" s="1"/>
      <c r="E51" s="110"/>
      <c r="F51" s="23"/>
      <c r="G51" s="97"/>
      <c r="H51" s="13"/>
      <c r="I51" s="1"/>
      <c r="J51" s="1"/>
      <c r="K51" s="1"/>
      <c r="L51" s="1"/>
    </row>
    <row r="52" spans="1:12" ht="12.75">
      <c r="A52" s="3"/>
      <c r="B52" s="79" t="s">
        <v>24</v>
      </c>
      <c r="C52" s="1"/>
      <c r="D52" s="40">
        <f>2624.54+2468.47</f>
        <v>5093.01</v>
      </c>
      <c r="E52" s="11"/>
      <c r="F52" s="23"/>
      <c r="G52" s="97"/>
      <c r="H52" s="13"/>
      <c r="I52" s="1"/>
      <c r="J52" s="1"/>
      <c r="K52" s="1"/>
      <c r="L52" s="1"/>
    </row>
    <row r="53" spans="1:12" ht="12.75">
      <c r="A53" s="3"/>
      <c r="B53" s="79" t="s">
        <v>23</v>
      </c>
      <c r="C53" s="1"/>
      <c r="D53" s="40">
        <f>14.59+13.62</f>
        <v>28.21</v>
      </c>
      <c r="E53" s="100"/>
      <c r="F53" s="23"/>
      <c r="G53" s="97"/>
      <c r="H53" s="13"/>
      <c r="I53" s="1"/>
      <c r="J53" s="1"/>
      <c r="K53" s="1"/>
      <c r="L53" s="1"/>
    </row>
    <row r="54" spans="1:12" ht="6" customHeight="1">
      <c r="A54" s="3"/>
      <c r="B54" s="1"/>
      <c r="C54" s="1"/>
      <c r="D54" s="1"/>
      <c r="E54" s="11"/>
      <c r="F54" s="23"/>
      <c r="G54" s="97"/>
      <c r="H54" s="13"/>
      <c r="I54" s="1"/>
      <c r="J54" s="1"/>
      <c r="K54" s="1"/>
      <c r="L54" s="1"/>
    </row>
    <row r="55" spans="1:12" ht="12.75">
      <c r="A55" s="3"/>
      <c r="B55" s="2" t="s">
        <v>38</v>
      </c>
      <c r="C55" s="1"/>
      <c r="D55" s="1"/>
      <c r="E55" s="1"/>
      <c r="F55" s="23"/>
      <c r="G55" s="97"/>
      <c r="H55" s="13"/>
      <c r="I55" s="1"/>
      <c r="J55" s="1"/>
      <c r="K55" s="1"/>
      <c r="L55" s="1"/>
    </row>
    <row r="56" spans="1:12" ht="12.75">
      <c r="A56" s="3"/>
      <c r="B56" s="2" t="s">
        <v>49</v>
      </c>
      <c r="C56" s="1"/>
      <c r="D56" s="1"/>
      <c r="E56" s="1"/>
      <c r="F56" s="23"/>
      <c r="G56" s="97"/>
      <c r="H56" s="13"/>
      <c r="I56" s="1"/>
      <c r="J56" s="1"/>
      <c r="K56" s="1"/>
      <c r="L56" s="1"/>
    </row>
    <row r="57" spans="1:12" ht="12.75">
      <c r="A57" s="3"/>
      <c r="B57" s="2" t="s">
        <v>64</v>
      </c>
      <c r="C57" s="1"/>
      <c r="D57" s="1"/>
      <c r="E57" s="1"/>
      <c r="F57" s="23">
        <f>78.78</f>
        <v>78.78</v>
      </c>
      <c r="G57" s="97"/>
      <c r="H57" s="13"/>
      <c r="I57" s="1"/>
      <c r="J57" s="1"/>
      <c r="K57" s="1"/>
      <c r="L57" s="1"/>
    </row>
    <row r="58" spans="1:12" ht="12.75">
      <c r="A58" s="3"/>
      <c r="B58" s="2" t="s">
        <v>50</v>
      </c>
      <c r="C58" s="1"/>
      <c r="D58" s="1"/>
      <c r="E58" s="1"/>
      <c r="F58" s="23"/>
      <c r="G58" s="97"/>
      <c r="H58" s="13"/>
      <c r="I58" s="1"/>
      <c r="J58" s="1"/>
      <c r="K58" s="1"/>
      <c r="L58" s="1"/>
    </row>
    <row r="59" spans="1:12" ht="12.75">
      <c r="A59" s="3"/>
      <c r="B59" s="2" t="s">
        <v>71</v>
      </c>
      <c r="C59" s="1"/>
      <c r="D59" s="1"/>
      <c r="E59" s="1"/>
      <c r="F59" s="23">
        <f>113.32</f>
        <v>113.32</v>
      </c>
      <c r="G59" s="97"/>
      <c r="H59" s="13"/>
      <c r="I59" s="1"/>
      <c r="J59" s="1"/>
      <c r="K59" s="1"/>
      <c r="L59" s="1"/>
    </row>
    <row r="60" spans="1:12" ht="12.75">
      <c r="A60" s="3"/>
      <c r="B60" s="2" t="s">
        <v>63</v>
      </c>
      <c r="C60" s="1"/>
      <c r="D60" s="1"/>
      <c r="E60" s="1"/>
      <c r="F60" s="23">
        <f>376.81</f>
        <v>376.81</v>
      </c>
      <c r="G60" s="97"/>
      <c r="H60" s="13"/>
      <c r="I60" s="1"/>
      <c r="J60" s="1"/>
      <c r="K60" s="1"/>
      <c r="L60" s="1"/>
    </row>
    <row r="61" spans="1:12" ht="12.75">
      <c r="A61" s="3"/>
      <c r="B61" s="2" t="s">
        <v>72</v>
      </c>
      <c r="C61" s="1"/>
      <c r="D61" s="1"/>
      <c r="E61" s="110"/>
      <c r="F61" s="23">
        <f>358.39</f>
        <v>358.39</v>
      </c>
      <c r="G61" s="97"/>
      <c r="H61" s="13"/>
      <c r="I61" s="1"/>
      <c r="J61" s="1"/>
      <c r="K61" s="1"/>
      <c r="L61" s="1"/>
    </row>
    <row r="62" spans="1:12" ht="12.75">
      <c r="A62" s="3"/>
      <c r="B62" s="2" t="s">
        <v>73</v>
      </c>
      <c r="C62" s="1"/>
      <c r="D62" s="1"/>
      <c r="E62" s="110"/>
      <c r="F62" s="23">
        <f>620.45</f>
        <v>620.45</v>
      </c>
      <c r="G62" s="97"/>
      <c r="H62" s="13"/>
      <c r="I62" s="1"/>
      <c r="J62" s="1"/>
      <c r="K62" s="1"/>
      <c r="L62" s="1"/>
    </row>
    <row r="63" spans="1:12" ht="12.75">
      <c r="A63" s="3"/>
      <c r="B63" s="79" t="s">
        <v>33</v>
      </c>
      <c r="C63" s="1"/>
      <c r="D63" s="40">
        <f>127.55+98.27+35+199.05+15</f>
        <v>474.87</v>
      </c>
      <c r="E63" s="11">
        <f>D63+D64+D65-F60-F61-F62</f>
        <v>0</v>
      </c>
      <c r="F63" s="23"/>
      <c r="G63" s="97"/>
      <c r="H63" s="13"/>
      <c r="I63" s="1"/>
      <c r="J63" s="1"/>
      <c r="K63" s="1"/>
      <c r="L63" s="1"/>
    </row>
    <row r="64" spans="1:12" ht="12.75">
      <c r="A64" s="3"/>
      <c r="B64" s="79" t="s">
        <v>34</v>
      </c>
      <c r="C64" s="1"/>
      <c r="D64" s="40">
        <f>126.38+100.79+20+8+174.72+15+7+7.44</f>
        <v>459.33</v>
      </c>
      <c r="E64" s="11"/>
      <c r="F64" s="23"/>
      <c r="G64" s="97"/>
      <c r="H64" s="13"/>
      <c r="I64" s="1"/>
      <c r="J64" s="1"/>
      <c r="K64" s="1"/>
      <c r="L64" s="1"/>
    </row>
    <row r="65" spans="1:12" ht="12.75">
      <c r="A65" s="3"/>
      <c r="B65" s="79" t="s">
        <v>35</v>
      </c>
      <c r="C65" s="1"/>
      <c r="D65" s="40">
        <f>122.88+78.08+15+3.25+182.24+20</f>
        <v>421.45</v>
      </c>
      <c r="E65" s="11"/>
      <c r="F65" s="23"/>
      <c r="G65" s="97"/>
      <c r="H65" s="13"/>
      <c r="I65" s="1"/>
      <c r="J65" s="1"/>
      <c r="K65" s="1"/>
      <c r="L65" s="1"/>
    </row>
    <row r="66" spans="1:12" ht="12.75">
      <c r="A66" s="3"/>
      <c r="B66" s="87" t="s">
        <v>77</v>
      </c>
      <c r="C66" s="1"/>
      <c r="D66" s="40"/>
      <c r="E66" s="11"/>
      <c r="F66" s="23">
        <f>3061.55</f>
        <v>3061.55</v>
      </c>
      <c r="G66" s="97"/>
      <c r="H66" s="13"/>
      <c r="I66" s="1"/>
      <c r="J66" s="1"/>
      <c r="K66" s="1"/>
      <c r="L66" s="1"/>
    </row>
    <row r="67" spans="1:12" ht="12.75">
      <c r="A67" s="3"/>
      <c r="B67" s="87" t="s">
        <v>66</v>
      </c>
      <c r="C67" s="1"/>
      <c r="D67" s="40"/>
      <c r="E67" s="11"/>
      <c r="F67" s="23">
        <f>42</f>
        <v>42</v>
      </c>
      <c r="G67" s="97"/>
      <c r="H67" s="13"/>
      <c r="I67" s="1"/>
      <c r="J67" s="1"/>
      <c r="K67" s="1"/>
      <c r="L67" s="1"/>
    </row>
    <row r="68" spans="1:12" ht="12.75">
      <c r="A68" s="3"/>
      <c r="B68" s="87" t="s">
        <v>85</v>
      </c>
      <c r="C68" s="1"/>
      <c r="D68" s="40"/>
      <c r="E68" s="11"/>
      <c r="F68" s="23">
        <v>176.23</v>
      </c>
      <c r="G68" s="97"/>
      <c r="H68" s="13"/>
      <c r="I68" s="1"/>
      <c r="J68" s="1"/>
      <c r="K68" s="1"/>
      <c r="L68" s="1"/>
    </row>
    <row r="69" spans="1:8" s="1" customFormat="1" ht="12.75">
      <c r="A69" s="3"/>
      <c r="B69" s="87" t="s">
        <v>80</v>
      </c>
      <c r="F69" s="23">
        <f>299+299</f>
        <v>598</v>
      </c>
      <c r="G69" s="97"/>
      <c r="H69" s="13"/>
    </row>
    <row r="70" spans="1:12" ht="12.75">
      <c r="A70" s="8"/>
      <c r="B70" s="98" t="s">
        <v>81</v>
      </c>
      <c r="C70" s="9"/>
      <c r="D70" s="9"/>
      <c r="E70" s="9"/>
      <c r="F70" s="108">
        <f>336+336</f>
        <v>672</v>
      </c>
      <c r="G70" s="71"/>
      <c r="H70" s="13"/>
      <c r="I70" s="1"/>
      <c r="J70" s="1"/>
      <c r="K70" s="1"/>
      <c r="L70" s="1"/>
    </row>
    <row r="71" spans="6:12" ht="12.75">
      <c r="F71" s="64"/>
      <c r="G71" s="1"/>
      <c r="H71" s="13"/>
      <c r="I71" s="1"/>
      <c r="J71" s="1"/>
      <c r="K71" s="1"/>
      <c r="L71" s="1"/>
    </row>
    <row r="72" spans="1:12" s="46" customFormat="1" ht="12.75">
      <c r="A72" s="43" t="s">
        <v>9</v>
      </c>
      <c r="B72" s="4"/>
      <c r="C72" s="4"/>
      <c r="D72" s="4"/>
      <c r="E72" s="65"/>
      <c r="F72" s="66">
        <f>SUM(F73:F73)</f>
        <v>0</v>
      </c>
      <c r="G72" s="67">
        <f>F$72/F$9</f>
        <v>0</v>
      </c>
      <c r="H72" s="13"/>
      <c r="I72" s="2"/>
      <c r="J72" s="2"/>
      <c r="K72" s="2"/>
      <c r="L72" s="2"/>
    </row>
    <row r="73" spans="1:12" s="46" customFormat="1" ht="12.75">
      <c r="A73" s="126"/>
      <c r="B73" s="127" t="s">
        <v>52</v>
      </c>
      <c r="C73" s="127"/>
      <c r="D73" s="127"/>
      <c r="E73" s="128"/>
      <c r="F73" s="129"/>
      <c r="G73" s="130"/>
      <c r="H73" s="2"/>
      <c r="I73" s="2"/>
      <c r="J73" s="72"/>
      <c r="K73" s="2"/>
      <c r="L73" s="2"/>
    </row>
    <row r="74" spans="1:12" ht="15.75" customHeight="1">
      <c r="A74" s="1"/>
      <c r="B74" s="1"/>
      <c r="C74" s="1"/>
      <c r="D74" s="1"/>
      <c r="E74" s="1"/>
      <c r="F74" s="72"/>
      <c r="G74" s="69"/>
      <c r="H74" s="1"/>
      <c r="I74" s="1"/>
      <c r="J74" s="1"/>
      <c r="K74" s="1"/>
      <c r="L74" s="1"/>
    </row>
    <row r="75" spans="1:12" ht="12.75">
      <c r="A75" s="14" t="s">
        <v>10</v>
      </c>
      <c r="B75" s="58"/>
      <c r="C75" s="58"/>
      <c r="D75" s="58"/>
      <c r="E75" s="73"/>
      <c r="F75" s="74">
        <f>SUM(F76:F93)</f>
        <v>38628.41</v>
      </c>
      <c r="G75" s="57">
        <f>F$75/F$9</f>
        <v>0.6953084457983588</v>
      </c>
      <c r="H75" s="1"/>
      <c r="I75" s="1"/>
      <c r="J75" s="1"/>
      <c r="K75" s="1"/>
      <c r="L75" s="1"/>
    </row>
    <row r="76" spans="1:12" ht="12.75">
      <c r="A76" s="70"/>
      <c r="B76" s="2" t="s">
        <v>68</v>
      </c>
      <c r="C76" s="124"/>
      <c r="D76" s="124"/>
      <c r="E76" s="125"/>
      <c r="F76" s="109">
        <f>22400</f>
        <v>22400</v>
      </c>
      <c r="G76" s="5"/>
      <c r="H76" s="1"/>
      <c r="I76" s="1"/>
      <c r="J76" s="1"/>
      <c r="K76" s="1"/>
      <c r="L76" s="1"/>
    </row>
    <row r="77" spans="1:12" ht="12.75">
      <c r="A77" s="70"/>
      <c r="B77" s="2" t="s">
        <v>76</v>
      </c>
      <c r="C77" s="124"/>
      <c r="D77" s="124"/>
      <c r="E77" s="125"/>
      <c r="F77" s="109">
        <f>500.36+100.35</f>
        <v>600.71</v>
      </c>
      <c r="G77" s="5"/>
      <c r="H77" s="1"/>
      <c r="I77" s="1"/>
      <c r="J77" s="1"/>
      <c r="K77" s="1"/>
      <c r="L77" s="1"/>
    </row>
    <row r="78" spans="1:12" ht="12.75">
      <c r="A78" s="70"/>
      <c r="B78" s="2" t="s">
        <v>70</v>
      </c>
      <c r="C78" s="124"/>
      <c r="D78" s="124"/>
      <c r="E78" s="125"/>
      <c r="F78" s="109">
        <v>345.82</v>
      </c>
      <c r="G78" s="5"/>
      <c r="H78" s="1"/>
      <c r="I78" s="1"/>
      <c r="J78" s="1"/>
      <c r="K78" s="1"/>
      <c r="L78" s="1"/>
    </row>
    <row r="79" spans="1:12" ht="12.75">
      <c r="A79" s="70"/>
      <c r="B79" s="2" t="s">
        <v>67</v>
      </c>
      <c r="C79" s="124"/>
      <c r="D79" s="124"/>
      <c r="E79" s="125"/>
      <c r="F79" s="109">
        <f>3288.87+151.07+148.19</f>
        <v>3588.13</v>
      </c>
      <c r="G79" s="5"/>
      <c r="H79" s="1"/>
      <c r="I79" s="1"/>
      <c r="J79" s="1"/>
      <c r="K79" s="1"/>
      <c r="L79" s="1"/>
    </row>
    <row r="80" spans="1:12" ht="12.75">
      <c r="A80" s="70"/>
      <c r="B80" s="2" t="s">
        <v>62</v>
      </c>
      <c r="C80" s="124"/>
      <c r="D80" s="124"/>
      <c r="E80" s="125"/>
      <c r="F80" s="109">
        <v>10000</v>
      </c>
      <c r="G80" s="5"/>
      <c r="H80" s="1"/>
      <c r="I80" s="1"/>
      <c r="J80" s="1"/>
      <c r="K80" s="1"/>
      <c r="L80" s="1"/>
    </row>
    <row r="81" spans="1:12" ht="12.75">
      <c r="A81" s="70"/>
      <c r="B81" s="2" t="s">
        <v>46</v>
      </c>
      <c r="C81" s="124"/>
      <c r="D81" s="124"/>
      <c r="E81" s="125"/>
      <c r="F81" s="109"/>
      <c r="G81" s="5"/>
      <c r="H81" s="1"/>
      <c r="I81" s="1"/>
      <c r="J81" s="1"/>
      <c r="K81" s="1"/>
      <c r="L81" s="1"/>
    </row>
    <row r="82" spans="1:12" ht="12.75">
      <c r="A82" s="70"/>
      <c r="B82" s="2" t="s">
        <v>88</v>
      </c>
      <c r="C82" s="1"/>
      <c r="D82" s="1"/>
      <c r="E82" s="1"/>
      <c r="F82" s="109">
        <f>171.18+80.06</f>
        <v>251.24</v>
      </c>
      <c r="G82" s="5"/>
      <c r="H82" s="1"/>
      <c r="I82" s="1"/>
      <c r="J82" s="1"/>
      <c r="K82" s="1"/>
      <c r="L82" s="1"/>
    </row>
    <row r="83" spans="1:12" ht="12.75">
      <c r="A83" s="70"/>
      <c r="B83" s="2" t="s">
        <v>58</v>
      </c>
      <c r="C83" s="1"/>
      <c r="D83" s="1"/>
      <c r="E83" s="1"/>
      <c r="F83" s="109"/>
      <c r="G83" s="5"/>
      <c r="H83" s="1"/>
      <c r="I83" s="1"/>
      <c r="J83" s="1"/>
      <c r="K83" s="1"/>
      <c r="L83" s="1"/>
    </row>
    <row r="84" spans="1:12" ht="12.75">
      <c r="A84" s="70"/>
      <c r="B84" s="2" t="s">
        <v>42</v>
      </c>
      <c r="C84" s="1"/>
      <c r="D84" s="1"/>
      <c r="E84" s="1"/>
      <c r="F84" s="109"/>
      <c r="G84" s="5"/>
      <c r="H84" s="1"/>
      <c r="I84" s="1"/>
      <c r="J84" s="1"/>
      <c r="K84" s="1"/>
      <c r="L84" s="1"/>
    </row>
    <row r="85" spans="1:12" ht="12.75">
      <c r="A85" s="70"/>
      <c r="B85" s="2" t="s">
        <v>65</v>
      </c>
      <c r="C85" s="1"/>
      <c r="D85" s="1"/>
      <c r="E85" s="1"/>
      <c r="F85" s="109">
        <f>353.6</f>
        <v>353.6</v>
      </c>
      <c r="G85" s="5"/>
      <c r="H85" s="1"/>
      <c r="I85" s="1"/>
      <c r="J85" s="1"/>
      <c r="K85" s="1"/>
      <c r="L85" s="1"/>
    </row>
    <row r="86" spans="1:12" ht="12.75">
      <c r="A86" s="70"/>
      <c r="B86" s="2" t="s">
        <v>36</v>
      </c>
      <c r="C86" s="1"/>
      <c r="D86" s="1"/>
      <c r="E86" s="1"/>
      <c r="F86" s="109"/>
      <c r="G86" s="5"/>
      <c r="H86" s="1"/>
      <c r="I86" s="1"/>
      <c r="J86" s="1"/>
      <c r="K86" s="1"/>
      <c r="L86" s="1"/>
    </row>
    <row r="87" spans="1:12" ht="12.75">
      <c r="A87" s="70"/>
      <c r="B87" s="2" t="s">
        <v>69</v>
      </c>
      <c r="C87" s="1"/>
      <c r="D87" s="1"/>
      <c r="E87" s="1"/>
      <c r="F87" s="109">
        <v>200</v>
      </c>
      <c r="G87" s="5"/>
      <c r="H87" s="1"/>
      <c r="I87" s="1"/>
      <c r="J87" s="1"/>
      <c r="K87" s="1"/>
      <c r="L87" s="1"/>
    </row>
    <row r="88" spans="1:12" ht="12.75">
      <c r="A88" s="70"/>
      <c r="B88" s="2" t="s">
        <v>74</v>
      </c>
      <c r="C88" s="1"/>
      <c r="D88" s="1"/>
      <c r="E88" s="1"/>
      <c r="F88" s="109">
        <f>187.46+30+190.69</f>
        <v>408.15</v>
      </c>
      <c r="G88" s="5"/>
      <c r="H88" s="1"/>
      <c r="I88" s="1"/>
      <c r="J88" s="1"/>
      <c r="K88" s="1"/>
      <c r="L88" s="1"/>
    </row>
    <row r="89" spans="1:12" ht="12.75">
      <c r="A89" s="70"/>
      <c r="B89" s="2" t="s">
        <v>75</v>
      </c>
      <c r="C89" s="1"/>
      <c r="D89" s="1"/>
      <c r="E89" s="1"/>
      <c r="F89" s="109">
        <f>200+280.76</f>
        <v>480.76</v>
      </c>
      <c r="G89" s="5"/>
      <c r="H89" s="1"/>
      <c r="I89" s="1"/>
      <c r="J89" s="1"/>
      <c r="K89" s="1"/>
      <c r="L89" s="1"/>
    </row>
    <row r="90" spans="1:12" ht="12.75">
      <c r="A90" s="70"/>
      <c r="B90" s="2" t="s">
        <v>45</v>
      </c>
      <c r="C90" s="1"/>
      <c r="D90" s="1"/>
      <c r="E90" s="1"/>
      <c r="F90" s="109"/>
      <c r="G90" s="5"/>
      <c r="H90" s="1"/>
      <c r="I90" s="1"/>
      <c r="J90" s="1"/>
      <c r="K90" s="1"/>
      <c r="L90" s="1"/>
    </row>
    <row r="91" spans="1:12" ht="12.75">
      <c r="A91" s="70"/>
      <c r="B91" s="2" t="s">
        <v>44</v>
      </c>
      <c r="C91" s="1"/>
      <c r="D91" s="1"/>
      <c r="E91" s="1"/>
      <c r="F91" s="109"/>
      <c r="G91" s="5"/>
      <c r="H91" s="1"/>
      <c r="I91" s="1"/>
      <c r="J91" s="1"/>
      <c r="K91" s="1"/>
      <c r="L91" s="1"/>
    </row>
    <row r="92" spans="1:12" ht="12.75">
      <c r="A92" s="70"/>
      <c r="B92" s="2" t="s">
        <v>37</v>
      </c>
      <c r="C92" s="1"/>
      <c r="D92" s="1"/>
      <c r="E92" s="1"/>
      <c r="F92" s="109"/>
      <c r="G92" s="5"/>
      <c r="H92" s="1"/>
      <c r="I92" s="1"/>
      <c r="J92" s="1"/>
      <c r="K92" s="1"/>
      <c r="L92" s="1"/>
    </row>
    <row r="93" spans="1:12" ht="4.5" customHeight="1">
      <c r="A93" s="121"/>
      <c r="B93" s="106"/>
      <c r="C93" s="9"/>
      <c r="D93" s="9"/>
      <c r="E93" s="9"/>
      <c r="F93" s="122"/>
      <c r="G93" s="10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2"/>
      <c r="G94" s="13"/>
      <c r="H94" s="6"/>
      <c r="I94" s="1"/>
      <c r="J94" s="1"/>
      <c r="K94" s="1"/>
      <c r="L94" s="1"/>
    </row>
    <row r="95" spans="1:12" ht="12.75">
      <c r="A95" s="14" t="s">
        <v>11</v>
      </c>
      <c r="B95" s="58"/>
      <c r="C95" s="58"/>
      <c r="D95" s="58"/>
      <c r="E95" s="58"/>
      <c r="F95" s="74">
        <f>SUM(F96:F99)</f>
        <v>2945.6</v>
      </c>
      <c r="G95" s="57">
        <f>F$95/F$9</f>
        <v>0.05302057625316821</v>
      </c>
      <c r="H95" s="1"/>
      <c r="I95" s="1"/>
      <c r="J95" s="1"/>
      <c r="K95" s="1"/>
      <c r="L95" s="1"/>
    </row>
    <row r="96" spans="1:12" ht="12.75">
      <c r="A96" s="62"/>
      <c r="B96" s="68" t="s">
        <v>91</v>
      </c>
      <c r="C96" s="4"/>
      <c r="D96" s="4"/>
      <c r="E96" s="88"/>
      <c r="F96" s="131">
        <v>933.5</v>
      </c>
      <c r="G96" s="75"/>
      <c r="H96" s="76"/>
      <c r="I96" s="132"/>
      <c r="J96" s="1"/>
      <c r="K96" s="1"/>
      <c r="L96" s="1"/>
    </row>
    <row r="97" spans="1:12" ht="12.75">
      <c r="A97" s="3"/>
      <c r="B97" s="2" t="s">
        <v>48</v>
      </c>
      <c r="C97" s="1"/>
      <c r="D97" s="1"/>
      <c r="E97" s="11"/>
      <c r="F97" s="23"/>
      <c r="G97" s="97"/>
      <c r="H97" s="76"/>
      <c r="I97" s="132"/>
      <c r="J97" s="1"/>
      <c r="K97" s="1"/>
      <c r="L97" s="1"/>
    </row>
    <row r="98" spans="1:12" ht="12.75">
      <c r="A98" s="3"/>
      <c r="B98" s="2" t="s">
        <v>39</v>
      </c>
      <c r="C98" s="1"/>
      <c r="D98" s="1"/>
      <c r="E98" s="11"/>
      <c r="F98" s="23"/>
      <c r="G98" s="97"/>
      <c r="H98" s="76"/>
      <c r="I98" s="132"/>
      <c r="J98" s="1"/>
      <c r="K98" s="1"/>
      <c r="L98" s="1"/>
    </row>
    <row r="99" spans="1:12" s="94" customFormat="1" ht="12.75">
      <c r="A99" s="112"/>
      <c r="B99" s="106" t="s">
        <v>79</v>
      </c>
      <c r="C99" s="113"/>
      <c r="D99" s="113"/>
      <c r="E99" s="114"/>
      <c r="F99" s="63">
        <f>2012.1</f>
        <v>2012.1</v>
      </c>
      <c r="G99" s="115"/>
      <c r="H99" s="76"/>
      <c r="I99" s="111"/>
      <c r="J99" s="111"/>
      <c r="K99" s="111"/>
      <c r="L99" s="111"/>
    </row>
    <row r="100" spans="1:12" ht="15.75" customHeight="1">
      <c r="A100" s="1"/>
      <c r="B100" s="1"/>
      <c r="C100" s="1"/>
      <c r="D100" s="1"/>
      <c r="E100" s="1"/>
      <c r="F100" s="12"/>
      <c r="G100" s="13"/>
      <c r="H100" s="6"/>
      <c r="I100" s="1"/>
      <c r="J100" s="1"/>
      <c r="K100" s="1"/>
      <c r="L100" s="1"/>
    </row>
    <row r="101" spans="1:12" ht="12.75">
      <c r="A101" s="14" t="s">
        <v>12</v>
      </c>
      <c r="B101" s="58"/>
      <c r="C101" s="58"/>
      <c r="D101" s="58"/>
      <c r="E101" s="58"/>
      <c r="F101" s="74">
        <f>SUM(F102:F114)</f>
        <v>2721.0800000000004</v>
      </c>
      <c r="G101" s="57">
        <f>F$101/F$9</f>
        <v>0.04897923330763545</v>
      </c>
      <c r="H101" s="1"/>
      <c r="I101" s="1"/>
      <c r="J101" s="1"/>
      <c r="K101" s="1"/>
      <c r="L101" s="1"/>
    </row>
    <row r="102" spans="1:12" ht="12.75">
      <c r="A102" s="3"/>
      <c r="B102" s="2" t="s">
        <v>86</v>
      </c>
      <c r="C102" s="1"/>
      <c r="D102" s="1"/>
      <c r="E102" s="1"/>
      <c r="F102" s="107">
        <f>16+16.85+18+25+20+40+20+24.78+16+26+37+16+30+16+25+20+20+17+18+20.55+33+50+37+28+30+60+50+60+50+50</f>
        <v>890.1800000000001</v>
      </c>
      <c r="G102" s="5"/>
      <c r="H102" s="76"/>
      <c r="I102" s="1"/>
      <c r="J102" s="1"/>
      <c r="K102" s="1"/>
      <c r="L102" s="1"/>
    </row>
    <row r="103" spans="1:12" ht="12.75">
      <c r="A103" s="3"/>
      <c r="B103" s="2" t="s">
        <v>40</v>
      </c>
      <c r="C103" s="1"/>
      <c r="D103" s="1"/>
      <c r="E103" s="1"/>
      <c r="F103" s="107"/>
      <c r="G103" s="5"/>
      <c r="H103" s="76"/>
      <c r="I103" s="1"/>
      <c r="J103" s="1"/>
      <c r="K103" s="1"/>
      <c r="L103" s="1"/>
    </row>
    <row r="104" spans="1:12" ht="12.75">
      <c r="A104" s="3"/>
      <c r="B104" s="2" t="s">
        <v>55</v>
      </c>
      <c r="C104" s="1"/>
      <c r="D104" s="1"/>
      <c r="E104" s="1"/>
      <c r="F104" s="107"/>
      <c r="G104" s="5"/>
      <c r="H104" s="76"/>
      <c r="I104" s="1"/>
      <c r="J104" s="1"/>
      <c r="K104" s="1"/>
      <c r="L104" s="1"/>
    </row>
    <row r="105" spans="1:12" ht="12.75">
      <c r="A105" s="3"/>
      <c r="B105" s="2" t="s">
        <v>41</v>
      </c>
      <c r="C105" s="1"/>
      <c r="D105" s="1"/>
      <c r="E105" s="1"/>
      <c r="F105" s="107"/>
      <c r="G105" s="5"/>
      <c r="H105" s="76"/>
      <c r="I105" s="1"/>
      <c r="J105" s="1"/>
      <c r="K105" s="1"/>
      <c r="L105" s="1"/>
    </row>
    <row r="106" spans="1:12" ht="12.75">
      <c r="A106" s="3"/>
      <c r="B106" s="2" t="s">
        <v>83</v>
      </c>
      <c r="C106" s="1"/>
      <c r="D106" s="1"/>
      <c r="E106" s="1"/>
      <c r="F106" s="107">
        <f>700</f>
        <v>700</v>
      </c>
      <c r="G106" s="5"/>
      <c r="H106" s="76"/>
      <c r="I106" s="1"/>
      <c r="J106" s="1"/>
      <c r="K106" s="1"/>
      <c r="L106" s="1"/>
    </row>
    <row r="107" spans="1:12" ht="12.75">
      <c r="A107" s="3"/>
      <c r="B107" s="2" t="s">
        <v>84</v>
      </c>
      <c r="C107" s="1"/>
      <c r="D107" s="1"/>
      <c r="E107" s="1"/>
      <c r="F107" s="107">
        <f>750</f>
        <v>750</v>
      </c>
      <c r="G107" s="5"/>
      <c r="H107" s="76"/>
      <c r="I107" s="1"/>
      <c r="J107" s="1"/>
      <c r="K107" s="1"/>
      <c r="L107" s="1"/>
    </row>
    <row r="108" spans="1:12" ht="12.75">
      <c r="A108" s="3"/>
      <c r="B108" s="2" t="s">
        <v>47</v>
      </c>
      <c r="C108" s="1"/>
      <c r="D108" s="1"/>
      <c r="E108" s="1"/>
      <c r="F108" s="107"/>
      <c r="G108" s="5"/>
      <c r="H108" s="76"/>
      <c r="I108" s="1"/>
      <c r="J108" s="1"/>
      <c r="K108" s="1"/>
      <c r="L108" s="1"/>
    </row>
    <row r="109" spans="1:12" ht="12.75">
      <c r="A109" s="3"/>
      <c r="B109" s="2" t="s">
        <v>89</v>
      </c>
      <c r="C109" s="1"/>
      <c r="D109" s="1"/>
      <c r="E109" s="1"/>
      <c r="F109" s="107">
        <f>80</f>
        <v>80</v>
      </c>
      <c r="G109" s="5"/>
      <c r="H109" s="76"/>
      <c r="I109" s="1"/>
      <c r="J109" s="1"/>
      <c r="K109" s="1"/>
      <c r="L109" s="1"/>
    </row>
    <row r="110" spans="1:12" ht="12.75">
      <c r="A110" s="3"/>
      <c r="B110" s="2" t="s">
        <v>54</v>
      </c>
      <c r="C110" s="1"/>
      <c r="D110" s="1"/>
      <c r="E110" s="1"/>
      <c r="F110" s="107"/>
      <c r="G110" s="5"/>
      <c r="H110" s="76"/>
      <c r="I110" s="1"/>
      <c r="J110" s="1"/>
      <c r="K110" s="1"/>
      <c r="L110" s="1"/>
    </row>
    <row r="111" spans="1:12" ht="12.75">
      <c r="A111" s="3"/>
      <c r="B111" s="2" t="s">
        <v>90</v>
      </c>
      <c r="C111" s="1"/>
      <c r="D111" s="1"/>
      <c r="E111" s="1"/>
      <c r="F111" s="107">
        <f>75+75</f>
        <v>150</v>
      </c>
      <c r="G111" s="5"/>
      <c r="H111" s="76"/>
      <c r="I111" s="1"/>
      <c r="J111" s="1"/>
      <c r="K111" s="1"/>
      <c r="L111" s="1"/>
    </row>
    <row r="112" spans="1:12" ht="12.75">
      <c r="A112" s="3"/>
      <c r="B112" s="2" t="s">
        <v>56</v>
      </c>
      <c r="C112" s="1"/>
      <c r="D112" s="1"/>
      <c r="E112" s="1"/>
      <c r="F112" s="107"/>
      <c r="G112" s="5"/>
      <c r="H112" s="76"/>
      <c r="I112" s="1"/>
      <c r="J112" s="1"/>
      <c r="K112" s="1"/>
      <c r="L112" s="1"/>
    </row>
    <row r="113" spans="1:12" ht="12.75">
      <c r="A113" s="3"/>
      <c r="B113" s="2" t="s">
        <v>57</v>
      </c>
      <c r="C113" s="1"/>
      <c r="D113" s="1"/>
      <c r="E113" s="1"/>
      <c r="F113" s="107"/>
      <c r="G113" s="5"/>
      <c r="H113" s="76"/>
      <c r="I113" s="1"/>
      <c r="J113" s="1"/>
      <c r="K113" s="1"/>
      <c r="L113" s="1"/>
    </row>
    <row r="114" spans="1:12" ht="12.75">
      <c r="A114" s="3"/>
      <c r="B114" s="2" t="s">
        <v>87</v>
      </c>
      <c r="C114" s="1"/>
      <c r="D114" s="1"/>
      <c r="E114" s="1"/>
      <c r="F114" s="107">
        <f>40.95+15.8+48.9+33.25+12</f>
        <v>150.9</v>
      </c>
      <c r="G114" s="5"/>
      <c r="H114" s="76"/>
      <c r="I114" s="1"/>
      <c r="J114" s="1"/>
      <c r="K114" s="1"/>
      <c r="L114" s="1"/>
    </row>
    <row r="115" spans="1:12" ht="12.75">
      <c r="A115" s="14" t="s">
        <v>13</v>
      </c>
      <c r="B115" s="4"/>
      <c r="C115" s="58"/>
      <c r="D115" s="58"/>
      <c r="E115" s="58"/>
      <c r="F115" s="74">
        <f>SUM(F116:F117)</f>
        <v>-98.59</v>
      </c>
      <c r="G115" s="57">
        <f>F$115/F$9</f>
        <v>-0.001774612511135203</v>
      </c>
      <c r="H115" s="1"/>
      <c r="I115" s="1"/>
      <c r="J115" s="1"/>
      <c r="K115" s="1"/>
      <c r="L115" s="1"/>
    </row>
    <row r="116" spans="1:12" ht="12.75">
      <c r="A116" s="3"/>
      <c r="B116" s="4" t="s">
        <v>21</v>
      </c>
      <c r="C116" s="1"/>
      <c r="D116" s="1"/>
      <c r="E116" s="1"/>
      <c r="F116" s="23">
        <v>-134.59</v>
      </c>
      <c r="G116" s="5"/>
      <c r="H116" s="6"/>
      <c r="I116" s="1"/>
      <c r="J116" s="1"/>
      <c r="K116" s="1"/>
      <c r="L116" s="1"/>
    </row>
    <row r="117" spans="1:12" ht="12.75">
      <c r="A117" s="8"/>
      <c r="B117" s="106" t="s">
        <v>60</v>
      </c>
      <c r="C117" s="9"/>
      <c r="D117" s="9"/>
      <c r="E117" s="9"/>
      <c r="F117" s="91">
        <v>36</v>
      </c>
      <c r="G117" s="10"/>
      <c r="H117" s="6"/>
      <c r="I117" s="1"/>
      <c r="J117" s="1"/>
      <c r="K117" s="1"/>
      <c r="L117" s="1"/>
    </row>
    <row r="118" spans="1:12" ht="15.75" customHeight="1">
      <c r="A118" s="1"/>
      <c r="B118" s="1"/>
      <c r="C118" s="1"/>
      <c r="D118" s="1"/>
      <c r="E118" s="1"/>
      <c r="F118" s="12"/>
      <c r="G118" s="13"/>
      <c r="H118" s="6"/>
      <c r="I118" s="1"/>
      <c r="J118" s="1"/>
      <c r="K118" s="1"/>
      <c r="L118" s="1"/>
    </row>
    <row r="119" spans="1:12" ht="12.75">
      <c r="A119" s="14" t="s">
        <v>61</v>
      </c>
      <c r="B119" s="15"/>
      <c r="C119" s="15"/>
      <c r="D119" s="15"/>
      <c r="E119" s="15"/>
      <c r="F119" s="16"/>
      <c r="G119" s="17">
        <f>F14-F17</f>
        <v>22714.829999999994</v>
      </c>
      <c r="H119" s="6"/>
      <c r="I119" s="1"/>
      <c r="J119" s="1"/>
      <c r="K119" s="1"/>
      <c r="L119" s="1"/>
    </row>
    <row r="120" spans="1:12" ht="15.75" customHeight="1">
      <c r="A120" s="18"/>
      <c r="F120" s="19"/>
      <c r="G120" s="20"/>
      <c r="H120" s="6"/>
      <c r="I120" s="110">
        <f>G121-G119</f>
        <v>0</v>
      </c>
      <c r="J120" s="1"/>
      <c r="K120" s="1"/>
      <c r="L120" s="1"/>
    </row>
    <row r="121" spans="1:12" ht="12.75">
      <c r="A121" s="14"/>
      <c r="B121" s="15" t="s">
        <v>22</v>
      </c>
      <c r="C121" s="15"/>
      <c r="D121" s="15"/>
      <c r="E121" s="15"/>
      <c r="F121" s="16"/>
      <c r="G121" s="35">
        <v>22714.83</v>
      </c>
      <c r="H121" s="24"/>
      <c r="I121" s="1"/>
      <c r="J121" s="1"/>
      <c r="K121" s="1"/>
      <c r="L121" s="1"/>
    </row>
    <row r="122" spans="1:12" ht="42.75" customHeight="1">
      <c r="A122" s="21"/>
      <c r="B122" s="21"/>
      <c r="C122" s="21"/>
      <c r="D122" s="21"/>
      <c r="E122" s="21"/>
      <c r="F122" s="21"/>
      <c r="G122" s="22"/>
      <c r="H122" s="1"/>
      <c r="I122" s="1"/>
      <c r="J122" s="1"/>
      <c r="K122" s="1"/>
      <c r="L122" s="1"/>
    </row>
    <row r="123" spans="2:12" ht="12.75">
      <c r="B123" s="138"/>
      <c r="C123" s="138"/>
      <c r="D123" s="77"/>
      <c r="E123" s="138"/>
      <c r="F123" s="138"/>
      <c r="H123" s="1"/>
      <c r="I123" s="1"/>
      <c r="J123" s="1"/>
      <c r="K123" s="1"/>
      <c r="L123" s="1"/>
    </row>
    <row r="124" spans="1:12" ht="12.75">
      <c r="A124" s="78"/>
      <c r="B124" s="134" t="s">
        <v>14</v>
      </c>
      <c r="C124" s="134"/>
      <c r="D124" s="77"/>
      <c r="E124" s="135" t="s">
        <v>92</v>
      </c>
      <c r="F124" s="134"/>
      <c r="H124" s="1"/>
      <c r="I124" s="1"/>
      <c r="J124" s="1"/>
      <c r="K124" s="1"/>
      <c r="L124" s="1"/>
    </row>
    <row r="125" spans="1:12" ht="12.75">
      <c r="A125" s="78"/>
      <c r="B125" s="134" t="s">
        <v>15</v>
      </c>
      <c r="C125" s="134"/>
      <c r="D125" s="77"/>
      <c r="E125" s="135" t="s">
        <v>93</v>
      </c>
      <c r="F125" s="134"/>
      <c r="H125" s="1"/>
      <c r="I125" s="1"/>
      <c r="J125" s="1"/>
      <c r="K125" s="1"/>
      <c r="L125" s="1"/>
    </row>
    <row r="126" spans="1:12" ht="12.75">
      <c r="A126" s="78"/>
      <c r="B126" s="78"/>
      <c r="C126" s="78"/>
      <c r="D126" s="78"/>
      <c r="E126" s="30"/>
      <c r="F126" s="93"/>
      <c r="H126" s="1"/>
      <c r="I126" s="1"/>
      <c r="J126" s="1"/>
      <c r="K126" s="1"/>
      <c r="L126" s="1"/>
    </row>
    <row r="127" spans="1:12" ht="12.75">
      <c r="A127" s="78"/>
      <c r="B127" s="78"/>
      <c r="C127" s="78"/>
      <c r="D127" s="78"/>
      <c r="E127" s="30"/>
      <c r="F127" s="93"/>
      <c r="H127" s="1"/>
      <c r="I127" s="1"/>
      <c r="J127" s="1"/>
      <c r="K127" s="1"/>
      <c r="L127" s="1"/>
    </row>
    <row r="128" spans="1:12" ht="12.75">
      <c r="A128" s="78"/>
      <c r="H128" s="1"/>
      <c r="I128" s="1"/>
      <c r="J128" s="1"/>
      <c r="K128" s="1"/>
      <c r="L128" s="1"/>
    </row>
    <row r="129" spans="1:12" ht="12.75">
      <c r="A129" s="78"/>
      <c r="H129" s="1"/>
      <c r="I129" s="1"/>
      <c r="J129" s="1"/>
      <c r="K129" s="1"/>
      <c r="L129" s="1"/>
    </row>
    <row r="130" spans="1:12" ht="12.75">
      <c r="A130" s="78"/>
      <c r="H130" s="1"/>
      <c r="I130" s="1"/>
      <c r="J130" s="1"/>
      <c r="K130" s="1"/>
      <c r="L130" s="1"/>
    </row>
    <row r="131" spans="1:12" ht="12.75">
      <c r="A131" s="78"/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spans="8:12" ht="12.75">
      <c r="H254" s="1"/>
      <c r="I254" s="1"/>
      <c r="J254" s="1"/>
      <c r="K254" s="1"/>
      <c r="L254" s="1"/>
    </row>
    <row r="255" spans="8:12" ht="12.75">
      <c r="H255" s="1"/>
      <c r="I255" s="1"/>
      <c r="J255" s="1"/>
      <c r="K255" s="1"/>
      <c r="L255" s="1"/>
    </row>
    <row r="256" spans="8:12" ht="12.75">
      <c r="H256" s="1"/>
      <c r="I256" s="1"/>
      <c r="J256" s="1"/>
      <c r="K256" s="1"/>
      <c r="L256" s="1"/>
    </row>
    <row r="257" spans="8:12" ht="12.75">
      <c r="H257" s="1"/>
      <c r="I257" s="1"/>
      <c r="J257" s="1"/>
      <c r="K257" s="1"/>
      <c r="L257" s="1"/>
    </row>
    <row r="258" spans="8:12" ht="12.75">
      <c r="H258" s="1"/>
      <c r="I258" s="1"/>
      <c r="J258" s="1"/>
      <c r="K258" s="1"/>
      <c r="L258" s="1"/>
    </row>
    <row r="259" spans="8:12" ht="12.75">
      <c r="H259" s="1"/>
      <c r="I259" s="1"/>
      <c r="J259" s="1"/>
      <c r="K259" s="1"/>
      <c r="L259" s="1"/>
    </row>
    <row r="260" spans="8:12" ht="12.75">
      <c r="H260" s="1"/>
      <c r="I260" s="1"/>
      <c r="J260" s="1"/>
      <c r="K260" s="1"/>
      <c r="L260" s="1"/>
    </row>
    <row r="261" spans="8:12" ht="12.75">
      <c r="H261" s="1"/>
      <c r="I261" s="1"/>
      <c r="J261" s="1"/>
      <c r="K261" s="1"/>
      <c r="L261" s="1"/>
    </row>
    <row r="262" spans="8:12" ht="12.75">
      <c r="H262" s="1"/>
      <c r="I262" s="1"/>
      <c r="J262" s="1"/>
      <c r="K262" s="1"/>
      <c r="L262" s="1"/>
    </row>
    <row r="263" spans="8:12" ht="12.75">
      <c r="H263" s="1"/>
      <c r="I263" s="1"/>
      <c r="J263" s="1"/>
      <c r="K263" s="1"/>
      <c r="L263" s="1"/>
    </row>
    <row r="264" spans="8:12" ht="12.75">
      <c r="H264" s="1"/>
      <c r="I264" s="1"/>
      <c r="J264" s="1"/>
      <c r="K264" s="1"/>
      <c r="L264" s="1"/>
    </row>
    <row r="265" spans="8:12" ht="12.75">
      <c r="H265" s="1"/>
      <c r="I265" s="1"/>
      <c r="J265" s="1"/>
      <c r="K265" s="1"/>
      <c r="L265" s="1"/>
    </row>
    <row r="266" spans="8:12" ht="12.75">
      <c r="H266" s="1"/>
      <c r="I266" s="1"/>
      <c r="J266" s="1"/>
      <c r="K266" s="1"/>
      <c r="L266" s="1"/>
    </row>
    <row r="267" spans="8:12" ht="12.75">
      <c r="H267" s="1"/>
      <c r="I267" s="1"/>
      <c r="J267" s="1"/>
      <c r="K267" s="1"/>
      <c r="L267" s="1"/>
    </row>
    <row r="268" spans="8:12" ht="12.75">
      <c r="H268" s="1"/>
      <c r="I268" s="1"/>
      <c r="J268" s="1"/>
      <c r="K268" s="1"/>
      <c r="L268" s="1"/>
    </row>
    <row r="269" spans="8:12" ht="12.75">
      <c r="H269" s="1"/>
      <c r="I269" s="1"/>
      <c r="J269" s="1"/>
      <c r="K269" s="1"/>
      <c r="L269" s="1"/>
    </row>
    <row r="270" spans="8:12" ht="12.75">
      <c r="H270" s="1"/>
      <c r="I270" s="1"/>
      <c r="J270" s="1"/>
      <c r="K270" s="1"/>
      <c r="L270" s="1"/>
    </row>
    <row r="271" spans="8:12" ht="12.75">
      <c r="H271" s="1"/>
      <c r="I271" s="1"/>
      <c r="J271" s="1"/>
      <c r="K271" s="1"/>
      <c r="L271" s="1"/>
    </row>
    <row r="272" spans="8:12" ht="12.75">
      <c r="H272" s="1"/>
      <c r="I272" s="1"/>
      <c r="J272" s="1"/>
      <c r="K272" s="1"/>
      <c r="L272" s="1"/>
    </row>
    <row r="273" spans="8:12" ht="12.75">
      <c r="H273" s="1"/>
      <c r="I273" s="1"/>
      <c r="J273" s="1"/>
      <c r="K273" s="1"/>
      <c r="L273" s="1"/>
    </row>
    <row r="274" spans="8:12" ht="12.75">
      <c r="H274" s="1"/>
      <c r="I274" s="1"/>
      <c r="J274" s="1"/>
      <c r="K274" s="1"/>
      <c r="L274" s="1"/>
    </row>
    <row r="275" spans="8:12" ht="12.75">
      <c r="H275" s="1"/>
      <c r="I275" s="1"/>
      <c r="J275" s="1"/>
      <c r="K275" s="1"/>
      <c r="L275" s="1"/>
    </row>
    <row r="276" spans="8:12" ht="12.75">
      <c r="H276" s="1"/>
      <c r="I276" s="1"/>
      <c r="J276" s="1"/>
      <c r="K276" s="1"/>
      <c r="L276" s="1"/>
    </row>
    <row r="277" spans="8:12" ht="12.75">
      <c r="H277" s="1"/>
      <c r="I277" s="1"/>
      <c r="J277" s="1"/>
      <c r="K277" s="1"/>
      <c r="L277" s="1"/>
    </row>
    <row r="278" spans="8:12" ht="12.75">
      <c r="H278" s="1"/>
      <c r="I278" s="1"/>
      <c r="J278" s="1"/>
      <c r="K278" s="1"/>
      <c r="L278" s="1"/>
    </row>
    <row r="279" spans="8:12" ht="12.75">
      <c r="H279" s="1"/>
      <c r="I279" s="1"/>
      <c r="J279" s="1"/>
      <c r="K279" s="1"/>
      <c r="L279" s="1"/>
    </row>
    <row r="280" ht="12.75">
      <c r="H280" s="1"/>
    </row>
  </sheetData>
  <sheetProtection/>
  <mergeCells count="8">
    <mergeCell ref="B125:C125"/>
    <mergeCell ref="E125:F125"/>
    <mergeCell ref="A1:F1"/>
    <mergeCell ref="A3:F3"/>
    <mergeCell ref="B123:C123"/>
    <mergeCell ref="E123:F123"/>
    <mergeCell ref="B124:C124"/>
    <mergeCell ref="E124:F12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2014-01-13T15:22:56Z</dcterms:modified>
  <cp:category/>
  <cp:version/>
  <cp:contentType/>
  <cp:contentStatus/>
</cp:coreProperties>
</file>